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pprenticeships &amp; Subcontracting Team\NOVA\APPS AND SUBS\Audit\PARTNERSHIP AUDITS\Subcontractor Audit Sept 18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12" i="1"/>
  <c r="F12" i="1"/>
  <c r="F11" i="1"/>
  <c r="G9" i="1"/>
  <c r="F9" i="1"/>
  <c r="G8" i="1"/>
  <c r="F8" i="1"/>
  <c r="M9" i="1" l="1"/>
  <c r="L9" i="1"/>
  <c r="L11" i="1"/>
  <c r="M12" i="1"/>
  <c r="L12" i="1"/>
  <c r="M8" i="1"/>
  <c r="L8" i="1"/>
  <c r="M15" i="1"/>
  <c r="L15" i="1"/>
  <c r="O16" i="1" l="1"/>
  <c r="O15" i="1"/>
  <c r="O14" i="1"/>
  <c r="O13" i="1"/>
  <c r="O12" i="1"/>
  <c r="O11" i="1"/>
  <c r="O10" i="1"/>
  <c r="O9" i="1"/>
  <c r="O8" i="1"/>
  <c r="O7" i="1"/>
  <c r="O6" i="1"/>
  <c r="O5" i="1"/>
  <c r="O17" i="1" l="1"/>
  <c r="I6" i="1"/>
  <c r="I7" i="1"/>
  <c r="I8" i="1"/>
  <c r="I9" i="1"/>
  <c r="I10" i="1"/>
  <c r="I11" i="1"/>
  <c r="I12" i="1"/>
  <c r="I13" i="1"/>
  <c r="I14" i="1"/>
  <c r="I15" i="1"/>
  <c r="I16" i="1"/>
  <c r="I5" i="1"/>
  <c r="I17" i="1" l="1"/>
</calcChain>
</file>

<file path=xl/sharedStrings.xml><?xml version="1.0" encoding="utf-8"?>
<sst xmlns="http://schemas.openxmlformats.org/spreadsheetml/2006/main" count="30" uniqueCount="25">
  <si>
    <t>Payment for Contracts:</t>
  </si>
  <si>
    <t>Subcontractor</t>
  </si>
  <si>
    <t>UKPRN</t>
  </si>
  <si>
    <t>Start Date</t>
  </si>
  <si>
    <t>End Date</t>
  </si>
  <si>
    <t>16-18 Apprenticeships</t>
  </si>
  <si>
    <t>19+ Apprenticeships</t>
  </si>
  <si>
    <t>24+ Advanced Learning Loans</t>
  </si>
  <si>
    <t>TOTALS:</t>
  </si>
  <si>
    <t>Badgehurst Training Ltd</t>
  </si>
  <si>
    <t xml:space="preserve">Central Training Academy </t>
  </si>
  <si>
    <t>Creative &amp; Cultural Industries Trading Ltd</t>
  </si>
  <si>
    <t>Crown Vocational Training Ltd</t>
  </si>
  <si>
    <t xml:space="preserve">Debut Nail &amp; Beauty </t>
  </si>
  <si>
    <t xml:space="preserve">Eden Training </t>
  </si>
  <si>
    <t>ITEC Learning Technologies</t>
  </si>
  <si>
    <t>IWA</t>
  </si>
  <si>
    <t>JET Hairdressing Academy</t>
  </si>
  <si>
    <t>SCL</t>
  </si>
  <si>
    <t xml:space="preserve">Vocational Training Services (VTS) </t>
  </si>
  <si>
    <t>Payments made by South Essex College to Subcontractors with SFA Contracts 2016-17</t>
  </si>
  <si>
    <t>NEWTEC</t>
  </si>
  <si>
    <t>Funding earned by subcontractors:</t>
  </si>
  <si>
    <t>AEB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</si>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</sst>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£&quot;#,##0.00"/>
    <numFmt numFmtId="165" formatCode="&quot;£&quot;#,##0;[Red]&quot;£&quot;\(#,##0\)"/>
    <numFmt numFmtId="166" formatCode="&quot;£&quot;#,##0.00;[Red]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0" fillId="0" borderId="0" xfId="0" applyNumberFormat="1"/>
    <xf numFmtId="14" fontId="2" fillId="0" borderId="0" xfId="0" applyNumberFormat="1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/>
    </xf>
    <xf numFmtId="0" fontId="5" fillId="0" borderId="0" xfId="0" applyFont="1"/>
    <xf numFmtId="0" fontId="6" fillId="0" borderId="1" xfId="0" applyFont="1" applyFill="1" applyBorder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2" fillId="3" borderId="2" xfId="0" applyNumberFormat="1" applyFont="1" applyFill="1" applyBorder="1"/>
    <xf numFmtId="164" fontId="2" fillId="0" borderId="0" xfId="0" applyNumberFormat="1" applyFont="1"/>
    <xf numFmtId="165" fontId="6" fillId="0" borderId="0" xfId="1" applyNumberFormat="1" applyFont="1" applyFill="1" applyBorder="1" applyAlignment="1">
      <alignment horizontal="right" wrapText="1"/>
    </xf>
    <xf numFmtId="166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6">
    <dxf>
      <font>
        <color auto="1"/>
      </font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color auto="1"/>
      </font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color auto="1"/>
      </font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I24" sqref="I24"/>
    </sheetView>
  </sheetViews>
  <sheetFormatPr defaultRowHeight="15" x14ac:dyDescent="0.25"/>
  <cols>
    <col min="1" max="1" width="37.5703125" customWidth="1"/>
    <col min="2" max="2" width="14.7109375" customWidth="1"/>
    <col min="3" max="3" width="11.85546875" style="2" customWidth="1"/>
    <col min="4" max="4" width="11.5703125" style="2" customWidth="1"/>
    <col min="5" max="8" width="14.7109375" customWidth="1"/>
    <col min="9" max="9" width="13.7109375" customWidth="1"/>
    <col min="10" max="10" width="9.85546875" bestFit="1" customWidth="1"/>
    <col min="11" max="11" width="13.140625" customWidth="1"/>
    <col min="12" max="12" width="14.42578125" customWidth="1"/>
    <col min="13" max="13" width="15.7109375" customWidth="1"/>
    <col min="14" max="14" width="15" customWidth="1"/>
    <col min="15" max="15" width="13.28515625" customWidth="1"/>
    <col min="256" max="256" width="37.5703125" customWidth="1"/>
    <col min="257" max="257" width="14.7109375" customWidth="1"/>
    <col min="258" max="258" width="11.85546875" customWidth="1"/>
    <col min="259" max="259" width="11.5703125" customWidth="1"/>
    <col min="260" max="263" width="14.7109375" customWidth="1"/>
    <col min="264" max="264" width="13.7109375" customWidth="1"/>
    <col min="512" max="512" width="37.5703125" customWidth="1"/>
    <col min="513" max="513" width="14.7109375" customWidth="1"/>
    <col min="514" max="514" width="11.85546875" customWidth="1"/>
    <col min="515" max="515" width="11.5703125" customWidth="1"/>
    <col min="516" max="519" width="14.7109375" customWidth="1"/>
    <col min="520" max="520" width="13.7109375" customWidth="1"/>
    <col min="768" max="768" width="37.5703125" customWidth="1"/>
    <col min="769" max="769" width="14.7109375" customWidth="1"/>
    <col min="770" max="770" width="11.85546875" customWidth="1"/>
    <col min="771" max="771" width="11.5703125" customWidth="1"/>
    <col min="772" max="775" width="14.7109375" customWidth="1"/>
    <col min="776" max="776" width="13.7109375" customWidth="1"/>
    <col min="1024" max="1024" width="37.5703125" customWidth="1"/>
    <col min="1025" max="1025" width="14.7109375" customWidth="1"/>
    <col min="1026" max="1026" width="11.85546875" customWidth="1"/>
    <col min="1027" max="1027" width="11.5703125" customWidth="1"/>
    <col min="1028" max="1031" width="14.7109375" customWidth="1"/>
    <col min="1032" max="1032" width="13.7109375" customWidth="1"/>
    <col min="1280" max="1280" width="37.5703125" customWidth="1"/>
    <col min="1281" max="1281" width="14.7109375" customWidth="1"/>
    <col min="1282" max="1282" width="11.85546875" customWidth="1"/>
    <col min="1283" max="1283" width="11.5703125" customWidth="1"/>
    <col min="1284" max="1287" width="14.7109375" customWidth="1"/>
    <col min="1288" max="1288" width="13.7109375" customWidth="1"/>
    <col min="1536" max="1536" width="37.5703125" customWidth="1"/>
    <col min="1537" max="1537" width="14.7109375" customWidth="1"/>
    <col min="1538" max="1538" width="11.85546875" customWidth="1"/>
    <col min="1539" max="1539" width="11.5703125" customWidth="1"/>
    <col min="1540" max="1543" width="14.7109375" customWidth="1"/>
    <col min="1544" max="1544" width="13.7109375" customWidth="1"/>
    <col min="1792" max="1792" width="37.5703125" customWidth="1"/>
    <col min="1793" max="1793" width="14.7109375" customWidth="1"/>
    <col min="1794" max="1794" width="11.85546875" customWidth="1"/>
    <col min="1795" max="1795" width="11.5703125" customWidth="1"/>
    <col min="1796" max="1799" width="14.7109375" customWidth="1"/>
    <col min="1800" max="1800" width="13.7109375" customWidth="1"/>
    <col min="2048" max="2048" width="37.5703125" customWidth="1"/>
    <col min="2049" max="2049" width="14.7109375" customWidth="1"/>
    <col min="2050" max="2050" width="11.85546875" customWidth="1"/>
    <col min="2051" max="2051" width="11.5703125" customWidth="1"/>
    <col min="2052" max="2055" width="14.7109375" customWidth="1"/>
    <col min="2056" max="2056" width="13.7109375" customWidth="1"/>
    <col min="2304" max="2304" width="37.5703125" customWidth="1"/>
    <col min="2305" max="2305" width="14.7109375" customWidth="1"/>
    <col min="2306" max="2306" width="11.85546875" customWidth="1"/>
    <col min="2307" max="2307" width="11.5703125" customWidth="1"/>
    <col min="2308" max="2311" width="14.7109375" customWidth="1"/>
    <col min="2312" max="2312" width="13.7109375" customWidth="1"/>
    <col min="2560" max="2560" width="37.5703125" customWidth="1"/>
    <col min="2561" max="2561" width="14.7109375" customWidth="1"/>
    <col min="2562" max="2562" width="11.85546875" customWidth="1"/>
    <col min="2563" max="2563" width="11.5703125" customWidth="1"/>
    <col min="2564" max="2567" width="14.7109375" customWidth="1"/>
    <col min="2568" max="2568" width="13.7109375" customWidth="1"/>
    <col min="2816" max="2816" width="37.5703125" customWidth="1"/>
    <col min="2817" max="2817" width="14.7109375" customWidth="1"/>
    <col min="2818" max="2818" width="11.85546875" customWidth="1"/>
    <col min="2819" max="2819" width="11.5703125" customWidth="1"/>
    <col min="2820" max="2823" width="14.7109375" customWidth="1"/>
    <col min="2824" max="2824" width="13.7109375" customWidth="1"/>
    <col min="3072" max="3072" width="37.5703125" customWidth="1"/>
    <col min="3073" max="3073" width="14.7109375" customWidth="1"/>
    <col min="3074" max="3074" width="11.85546875" customWidth="1"/>
    <col min="3075" max="3075" width="11.5703125" customWidth="1"/>
    <col min="3076" max="3079" width="14.7109375" customWidth="1"/>
    <col min="3080" max="3080" width="13.7109375" customWidth="1"/>
    <col min="3328" max="3328" width="37.5703125" customWidth="1"/>
    <col min="3329" max="3329" width="14.7109375" customWidth="1"/>
    <col min="3330" max="3330" width="11.85546875" customWidth="1"/>
    <col min="3331" max="3331" width="11.5703125" customWidth="1"/>
    <col min="3332" max="3335" width="14.7109375" customWidth="1"/>
    <col min="3336" max="3336" width="13.7109375" customWidth="1"/>
    <col min="3584" max="3584" width="37.5703125" customWidth="1"/>
    <col min="3585" max="3585" width="14.7109375" customWidth="1"/>
    <col min="3586" max="3586" width="11.85546875" customWidth="1"/>
    <col min="3587" max="3587" width="11.5703125" customWidth="1"/>
    <col min="3588" max="3591" width="14.7109375" customWidth="1"/>
    <col min="3592" max="3592" width="13.7109375" customWidth="1"/>
    <col min="3840" max="3840" width="37.5703125" customWidth="1"/>
    <col min="3841" max="3841" width="14.7109375" customWidth="1"/>
    <col min="3842" max="3842" width="11.85546875" customWidth="1"/>
    <col min="3843" max="3843" width="11.5703125" customWidth="1"/>
    <col min="3844" max="3847" width="14.7109375" customWidth="1"/>
    <col min="3848" max="3848" width="13.7109375" customWidth="1"/>
    <col min="4096" max="4096" width="37.5703125" customWidth="1"/>
    <col min="4097" max="4097" width="14.7109375" customWidth="1"/>
    <col min="4098" max="4098" width="11.85546875" customWidth="1"/>
    <col min="4099" max="4099" width="11.5703125" customWidth="1"/>
    <col min="4100" max="4103" width="14.7109375" customWidth="1"/>
    <col min="4104" max="4104" width="13.7109375" customWidth="1"/>
    <col min="4352" max="4352" width="37.5703125" customWidth="1"/>
    <col min="4353" max="4353" width="14.7109375" customWidth="1"/>
    <col min="4354" max="4354" width="11.85546875" customWidth="1"/>
    <col min="4355" max="4355" width="11.5703125" customWidth="1"/>
    <col min="4356" max="4359" width="14.7109375" customWidth="1"/>
    <col min="4360" max="4360" width="13.7109375" customWidth="1"/>
    <col min="4608" max="4608" width="37.5703125" customWidth="1"/>
    <col min="4609" max="4609" width="14.7109375" customWidth="1"/>
    <col min="4610" max="4610" width="11.85546875" customWidth="1"/>
    <col min="4611" max="4611" width="11.5703125" customWidth="1"/>
    <col min="4612" max="4615" width="14.7109375" customWidth="1"/>
    <col min="4616" max="4616" width="13.7109375" customWidth="1"/>
    <col min="4864" max="4864" width="37.5703125" customWidth="1"/>
    <col min="4865" max="4865" width="14.7109375" customWidth="1"/>
    <col min="4866" max="4866" width="11.85546875" customWidth="1"/>
    <col min="4867" max="4867" width="11.5703125" customWidth="1"/>
    <col min="4868" max="4871" width="14.7109375" customWidth="1"/>
    <col min="4872" max="4872" width="13.7109375" customWidth="1"/>
    <col min="5120" max="5120" width="37.5703125" customWidth="1"/>
    <col min="5121" max="5121" width="14.7109375" customWidth="1"/>
    <col min="5122" max="5122" width="11.85546875" customWidth="1"/>
    <col min="5123" max="5123" width="11.5703125" customWidth="1"/>
    <col min="5124" max="5127" width="14.7109375" customWidth="1"/>
    <col min="5128" max="5128" width="13.7109375" customWidth="1"/>
    <col min="5376" max="5376" width="37.5703125" customWidth="1"/>
    <col min="5377" max="5377" width="14.7109375" customWidth="1"/>
    <col min="5378" max="5378" width="11.85546875" customWidth="1"/>
    <col min="5379" max="5379" width="11.5703125" customWidth="1"/>
    <col min="5380" max="5383" width="14.7109375" customWidth="1"/>
    <col min="5384" max="5384" width="13.7109375" customWidth="1"/>
    <col min="5632" max="5632" width="37.5703125" customWidth="1"/>
    <col min="5633" max="5633" width="14.7109375" customWidth="1"/>
    <col min="5634" max="5634" width="11.85546875" customWidth="1"/>
    <col min="5635" max="5635" width="11.5703125" customWidth="1"/>
    <col min="5636" max="5639" width="14.7109375" customWidth="1"/>
    <col min="5640" max="5640" width="13.7109375" customWidth="1"/>
    <col min="5888" max="5888" width="37.5703125" customWidth="1"/>
    <col min="5889" max="5889" width="14.7109375" customWidth="1"/>
    <col min="5890" max="5890" width="11.85546875" customWidth="1"/>
    <col min="5891" max="5891" width="11.5703125" customWidth="1"/>
    <col min="5892" max="5895" width="14.7109375" customWidth="1"/>
    <col min="5896" max="5896" width="13.7109375" customWidth="1"/>
    <col min="6144" max="6144" width="37.5703125" customWidth="1"/>
    <col min="6145" max="6145" width="14.7109375" customWidth="1"/>
    <col min="6146" max="6146" width="11.85546875" customWidth="1"/>
    <col min="6147" max="6147" width="11.5703125" customWidth="1"/>
    <col min="6148" max="6151" width="14.7109375" customWidth="1"/>
    <col min="6152" max="6152" width="13.7109375" customWidth="1"/>
    <col min="6400" max="6400" width="37.5703125" customWidth="1"/>
    <col min="6401" max="6401" width="14.7109375" customWidth="1"/>
    <col min="6402" max="6402" width="11.85546875" customWidth="1"/>
    <col min="6403" max="6403" width="11.5703125" customWidth="1"/>
    <col min="6404" max="6407" width="14.7109375" customWidth="1"/>
    <col min="6408" max="6408" width="13.7109375" customWidth="1"/>
    <col min="6656" max="6656" width="37.5703125" customWidth="1"/>
    <col min="6657" max="6657" width="14.7109375" customWidth="1"/>
    <col min="6658" max="6658" width="11.85546875" customWidth="1"/>
    <col min="6659" max="6659" width="11.5703125" customWidth="1"/>
    <col min="6660" max="6663" width="14.7109375" customWidth="1"/>
    <col min="6664" max="6664" width="13.7109375" customWidth="1"/>
    <col min="6912" max="6912" width="37.5703125" customWidth="1"/>
    <col min="6913" max="6913" width="14.7109375" customWidth="1"/>
    <col min="6914" max="6914" width="11.85546875" customWidth="1"/>
    <col min="6915" max="6915" width="11.5703125" customWidth="1"/>
    <col min="6916" max="6919" width="14.7109375" customWidth="1"/>
    <col min="6920" max="6920" width="13.7109375" customWidth="1"/>
    <col min="7168" max="7168" width="37.5703125" customWidth="1"/>
    <col min="7169" max="7169" width="14.7109375" customWidth="1"/>
    <col min="7170" max="7170" width="11.85546875" customWidth="1"/>
    <col min="7171" max="7171" width="11.5703125" customWidth="1"/>
    <col min="7172" max="7175" width="14.7109375" customWidth="1"/>
    <col min="7176" max="7176" width="13.7109375" customWidth="1"/>
    <col min="7424" max="7424" width="37.5703125" customWidth="1"/>
    <col min="7425" max="7425" width="14.7109375" customWidth="1"/>
    <col min="7426" max="7426" width="11.85546875" customWidth="1"/>
    <col min="7427" max="7427" width="11.5703125" customWidth="1"/>
    <col min="7428" max="7431" width="14.7109375" customWidth="1"/>
    <col min="7432" max="7432" width="13.7109375" customWidth="1"/>
    <col min="7680" max="7680" width="37.5703125" customWidth="1"/>
    <col min="7681" max="7681" width="14.7109375" customWidth="1"/>
    <col min="7682" max="7682" width="11.85546875" customWidth="1"/>
    <col min="7683" max="7683" width="11.5703125" customWidth="1"/>
    <col min="7684" max="7687" width="14.7109375" customWidth="1"/>
    <col min="7688" max="7688" width="13.7109375" customWidth="1"/>
    <col min="7936" max="7936" width="37.5703125" customWidth="1"/>
    <col min="7937" max="7937" width="14.7109375" customWidth="1"/>
    <col min="7938" max="7938" width="11.85546875" customWidth="1"/>
    <col min="7939" max="7939" width="11.5703125" customWidth="1"/>
    <col min="7940" max="7943" width="14.7109375" customWidth="1"/>
    <col min="7944" max="7944" width="13.7109375" customWidth="1"/>
    <col min="8192" max="8192" width="37.5703125" customWidth="1"/>
    <col min="8193" max="8193" width="14.7109375" customWidth="1"/>
    <col min="8194" max="8194" width="11.85546875" customWidth="1"/>
    <col min="8195" max="8195" width="11.5703125" customWidth="1"/>
    <col min="8196" max="8199" width="14.7109375" customWidth="1"/>
    <col min="8200" max="8200" width="13.7109375" customWidth="1"/>
    <col min="8448" max="8448" width="37.5703125" customWidth="1"/>
    <col min="8449" max="8449" width="14.7109375" customWidth="1"/>
    <col min="8450" max="8450" width="11.85546875" customWidth="1"/>
    <col min="8451" max="8451" width="11.5703125" customWidth="1"/>
    <col min="8452" max="8455" width="14.7109375" customWidth="1"/>
    <col min="8456" max="8456" width="13.7109375" customWidth="1"/>
    <col min="8704" max="8704" width="37.5703125" customWidth="1"/>
    <col min="8705" max="8705" width="14.7109375" customWidth="1"/>
    <col min="8706" max="8706" width="11.85546875" customWidth="1"/>
    <col min="8707" max="8707" width="11.5703125" customWidth="1"/>
    <col min="8708" max="8711" width="14.7109375" customWidth="1"/>
    <col min="8712" max="8712" width="13.7109375" customWidth="1"/>
    <col min="8960" max="8960" width="37.5703125" customWidth="1"/>
    <col min="8961" max="8961" width="14.7109375" customWidth="1"/>
    <col min="8962" max="8962" width="11.85546875" customWidth="1"/>
    <col min="8963" max="8963" width="11.5703125" customWidth="1"/>
    <col min="8964" max="8967" width="14.7109375" customWidth="1"/>
    <col min="8968" max="8968" width="13.7109375" customWidth="1"/>
    <col min="9216" max="9216" width="37.5703125" customWidth="1"/>
    <col min="9217" max="9217" width="14.7109375" customWidth="1"/>
    <col min="9218" max="9218" width="11.85546875" customWidth="1"/>
    <col min="9219" max="9219" width="11.5703125" customWidth="1"/>
    <col min="9220" max="9223" width="14.7109375" customWidth="1"/>
    <col min="9224" max="9224" width="13.7109375" customWidth="1"/>
    <col min="9472" max="9472" width="37.5703125" customWidth="1"/>
    <col min="9473" max="9473" width="14.7109375" customWidth="1"/>
    <col min="9474" max="9474" width="11.85546875" customWidth="1"/>
    <col min="9475" max="9475" width="11.5703125" customWidth="1"/>
    <col min="9476" max="9479" width="14.7109375" customWidth="1"/>
    <col min="9480" max="9480" width="13.7109375" customWidth="1"/>
    <col min="9728" max="9728" width="37.5703125" customWidth="1"/>
    <col min="9729" max="9729" width="14.7109375" customWidth="1"/>
    <col min="9730" max="9730" width="11.85546875" customWidth="1"/>
    <col min="9731" max="9731" width="11.5703125" customWidth="1"/>
    <col min="9732" max="9735" width="14.7109375" customWidth="1"/>
    <col min="9736" max="9736" width="13.7109375" customWidth="1"/>
    <col min="9984" max="9984" width="37.5703125" customWidth="1"/>
    <col min="9985" max="9985" width="14.7109375" customWidth="1"/>
    <col min="9986" max="9986" width="11.85546875" customWidth="1"/>
    <col min="9987" max="9987" width="11.5703125" customWidth="1"/>
    <col min="9988" max="9991" width="14.7109375" customWidth="1"/>
    <col min="9992" max="9992" width="13.7109375" customWidth="1"/>
    <col min="10240" max="10240" width="37.5703125" customWidth="1"/>
    <col min="10241" max="10241" width="14.7109375" customWidth="1"/>
    <col min="10242" max="10242" width="11.85546875" customWidth="1"/>
    <col min="10243" max="10243" width="11.5703125" customWidth="1"/>
    <col min="10244" max="10247" width="14.7109375" customWidth="1"/>
    <col min="10248" max="10248" width="13.7109375" customWidth="1"/>
    <col min="10496" max="10496" width="37.5703125" customWidth="1"/>
    <col min="10497" max="10497" width="14.7109375" customWidth="1"/>
    <col min="10498" max="10498" width="11.85546875" customWidth="1"/>
    <col min="10499" max="10499" width="11.5703125" customWidth="1"/>
    <col min="10500" max="10503" width="14.7109375" customWidth="1"/>
    <col min="10504" max="10504" width="13.7109375" customWidth="1"/>
    <col min="10752" max="10752" width="37.5703125" customWidth="1"/>
    <col min="10753" max="10753" width="14.7109375" customWidth="1"/>
    <col min="10754" max="10754" width="11.85546875" customWidth="1"/>
    <col min="10755" max="10755" width="11.5703125" customWidth="1"/>
    <col min="10756" max="10759" width="14.7109375" customWidth="1"/>
    <col min="10760" max="10760" width="13.7109375" customWidth="1"/>
    <col min="11008" max="11008" width="37.5703125" customWidth="1"/>
    <col min="11009" max="11009" width="14.7109375" customWidth="1"/>
    <col min="11010" max="11010" width="11.85546875" customWidth="1"/>
    <col min="11011" max="11011" width="11.5703125" customWidth="1"/>
    <col min="11012" max="11015" width="14.7109375" customWidth="1"/>
    <col min="11016" max="11016" width="13.7109375" customWidth="1"/>
    <col min="11264" max="11264" width="37.5703125" customWidth="1"/>
    <col min="11265" max="11265" width="14.7109375" customWidth="1"/>
    <col min="11266" max="11266" width="11.85546875" customWidth="1"/>
    <col min="11267" max="11267" width="11.5703125" customWidth="1"/>
    <col min="11268" max="11271" width="14.7109375" customWidth="1"/>
    <col min="11272" max="11272" width="13.7109375" customWidth="1"/>
    <col min="11520" max="11520" width="37.5703125" customWidth="1"/>
    <col min="11521" max="11521" width="14.7109375" customWidth="1"/>
    <col min="11522" max="11522" width="11.85546875" customWidth="1"/>
    <col min="11523" max="11523" width="11.5703125" customWidth="1"/>
    <col min="11524" max="11527" width="14.7109375" customWidth="1"/>
    <col min="11528" max="11528" width="13.7109375" customWidth="1"/>
    <col min="11776" max="11776" width="37.5703125" customWidth="1"/>
    <col min="11777" max="11777" width="14.7109375" customWidth="1"/>
    <col min="11778" max="11778" width="11.85546875" customWidth="1"/>
    <col min="11779" max="11779" width="11.5703125" customWidth="1"/>
    <col min="11780" max="11783" width="14.7109375" customWidth="1"/>
    <col min="11784" max="11784" width="13.7109375" customWidth="1"/>
    <col min="12032" max="12032" width="37.5703125" customWidth="1"/>
    <col min="12033" max="12033" width="14.7109375" customWidth="1"/>
    <col min="12034" max="12034" width="11.85546875" customWidth="1"/>
    <col min="12035" max="12035" width="11.5703125" customWidth="1"/>
    <col min="12036" max="12039" width="14.7109375" customWidth="1"/>
    <col min="12040" max="12040" width="13.7109375" customWidth="1"/>
    <col min="12288" max="12288" width="37.5703125" customWidth="1"/>
    <col min="12289" max="12289" width="14.7109375" customWidth="1"/>
    <col min="12290" max="12290" width="11.85546875" customWidth="1"/>
    <col min="12291" max="12291" width="11.5703125" customWidth="1"/>
    <col min="12292" max="12295" width="14.7109375" customWidth="1"/>
    <col min="12296" max="12296" width="13.7109375" customWidth="1"/>
    <col min="12544" max="12544" width="37.5703125" customWidth="1"/>
    <col min="12545" max="12545" width="14.7109375" customWidth="1"/>
    <col min="12546" max="12546" width="11.85546875" customWidth="1"/>
    <col min="12547" max="12547" width="11.5703125" customWidth="1"/>
    <col min="12548" max="12551" width="14.7109375" customWidth="1"/>
    <col min="12552" max="12552" width="13.7109375" customWidth="1"/>
    <col min="12800" max="12800" width="37.5703125" customWidth="1"/>
    <col min="12801" max="12801" width="14.7109375" customWidth="1"/>
    <col min="12802" max="12802" width="11.85546875" customWidth="1"/>
    <col min="12803" max="12803" width="11.5703125" customWidth="1"/>
    <col min="12804" max="12807" width="14.7109375" customWidth="1"/>
    <col min="12808" max="12808" width="13.7109375" customWidth="1"/>
    <col min="13056" max="13056" width="37.5703125" customWidth="1"/>
    <col min="13057" max="13057" width="14.7109375" customWidth="1"/>
    <col min="13058" max="13058" width="11.85546875" customWidth="1"/>
    <col min="13059" max="13059" width="11.5703125" customWidth="1"/>
    <col min="13060" max="13063" width="14.7109375" customWidth="1"/>
    <col min="13064" max="13064" width="13.7109375" customWidth="1"/>
    <col min="13312" max="13312" width="37.5703125" customWidth="1"/>
    <col min="13313" max="13313" width="14.7109375" customWidth="1"/>
    <col min="13314" max="13314" width="11.85546875" customWidth="1"/>
    <col min="13315" max="13315" width="11.5703125" customWidth="1"/>
    <col min="13316" max="13319" width="14.7109375" customWidth="1"/>
    <col min="13320" max="13320" width="13.7109375" customWidth="1"/>
    <col min="13568" max="13568" width="37.5703125" customWidth="1"/>
    <col min="13569" max="13569" width="14.7109375" customWidth="1"/>
    <col min="13570" max="13570" width="11.85546875" customWidth="1"/>
    <col min="13571" max="13571" width="11.5703125" customWidth="1"/>
    <col min="13572" max="13575" width="14.7109375" customWidth="1"/>
    <col min="13576" max="13576" width="13.7109375" customWidth="1"/>
    <col min="13824" max="13824" width="37.5703125" customWidth="1"/>
    <col min="13825" max="13825" width="14.7109375" customWidth="1"/>
    <col min="13826" max="13826" width="11.85546875" customWidth="1"/>
    <col min="13827" max="13827" width="11.5703125" customWidth="1"/>
    <col min="13828" max="13831" width="14.7109375" customWidth="1"/>
    <col min="13832" max="13832" width="13.7109375" customWidth="1"/>
    <col min="14080" max="14080" width="37.5703125" customWidth="1"/>
    <col min="14081" max="14081" width="14.7109375" customWidth="1"/>
    <col min="14082" max="14082" width="11.85546875" customWidth="1"/>
    <col min="14083" max="14083" width="11.5703125" customWidth="1"/>
    <col min="14084" max="14087" width="14.7109375" customWidth="1"/>
    <col min="14088" max="14088" width="13.7109375" customWidth="1"/>
    <col min="14336" max="14336" width="37.5703125" customWidth="1"/>
    <col min="14337" max="14337" width="14.7109375" customWidth="1"/>
    <col min="14338" max="14338" width="11.85546875" customWidth="1"/>
    <col min="14339" max="14339" width="11.5703125" customWidth="1"/>
    <col min="14340" max="14343" width="14.7109375" customWidth="1"/>
    <col min="14344" max="14344" width="13.7109375" customWidth="1"/>
    <col min="14592" max="14592" width="37.5703125" customWidth="1"/>
    <col min="14593" max="14593" width="14.7109375" customWidth="1"/>
    <col min="14594" max="14594" width="11.85546875" customWidth="1"/>
    <col min="14595" max="14595" width="11.5703125" customWidth="1"/>
    <col min="14596" max="14599" width="14.7109375" customWidth="1"/>
    <col min="14600" max="14600" width="13.7109375" customWidth="1"/>
    <col min="14848" max="14848" width="37.5703125" customWidth="1"/>
    <col min="14849" max="14849" width="14.7109375" customWidth="1"/>
    <col min="14850" max="14850" width="11.85546875" customWidth="1"/>
    <col min="14851" max="14851" width="11.5703125" customWidth="1"/>
    <col min="14852" max="14855" width="14.7109375" customWidth="1"/>
    <col min="14856" max="14856" width="13.7109375" customWidth="1"/>
    <col min="15104" max="15104" width="37.5703125" customWidth="1"/>
    <col min="15105" max="15105" width="14.7109375" customWidth="1"/>
    <col min="15106" max="15106" width="11.85546875" customWidth="1"/>
    <col min="15107" max="15107" width="11.5703125" customWidth="1"/>
    <col min="15108" max="15111" width="14.7109375" customWidth="1"/>
    <col min="15112" max="15112" width="13.7109375" customWidth="1"/>
    <col min="15360" max="15360" width="37.5703125" customWidth="1"/>
    <col min="15361" max="15361" width="14.7109375" customWidth="1"/>
    <col min="15362" max="15362" width="11.85546875" customWidth="1"/>
    <col min="15363" max="15363" width="11.5703125" customWidth="1"/>
    <col min="15364" max="15367" width="14.7109375" customWidth="1"/>
    <col min="15368" max="15368" width="13.7109375" customWidth="1"/>
    <col min="15616" max="15616" width="37.5703125" customWidth="1"/>
    <col min="15617" max="15617" width="14.7109375" customWidth="1"/>
    <col min="15618" max="15618" width="11.85546875" customWidth="1"/>
    <col min="15619" max="15619" width="11.5703125" customWidth="1"/>
    <col min="15620" max="15623" width="14.7109375" customWidth="1"/>
    <col min="15624" max="15624" width="13.7109375" customWidth="1"/>
    <col min="15872" max="15872" width="37.5703125" customWidth="1"/>
    <col min="15873" max="15873" width="14.7109375" customWidth="1"/>
    <col min="15874" max="15874" width="11.85546875" customWidth="1"/>
    <col min="15875" max="15875" width="11.5703125" customWidth="1"/>
    <col min="15876" max="15879" width="14.7109375" customWidth="1"/>
    <col min="15880" max="15880" width="13.7109375" customWidth="1"/>
    <col min="16128" max="16128" width="37.5703125" customWidth="1"/>
    <col min="16129" max="16129" width="14.7109375" customWidth="1"/>
    <col min="16130" max="16130" width="11.85546875" customWidth="1"/>
    <col min="16131" max="16131" width="11.5703125" customWidth="1"/>
    <col min="16132" max="16135" width="14.7109375" customWidth="1"/>
    <col min="16136" max="16136" width="13.7109375" customWidth="1"/>
  </cols>
  <sheetData>
    <row r="1" spans="1:17" ht="18.75" x14ac:dyDescent="0.3">
      <c r="A1" s="1" t="s">
        <v>20</v>
      </c>
    </row>
    <row r="3" spans="1:17" x14ac:dyDescent="0.25">
      <c r="D3" s="3"/>
      <c r="E3" s="23" t="s">
        <v>0</v>
      </c>
      <c r="F3" s="23"/>
      <c r="G3" s="23"/>
      <c r="H3" s="23"/>
      <c r="K3" s="23" t="s">
        <v>22</v>
      </c>
      <c r="L3" s="23"/>
      <c r="M3" s="23"/>
      <c r="N3" s="23"/>
    </row>
    <row r="4" spans="1:17" ht="24.75" x14ac:dyDescent="0.25">
      <c r="A4" s="4" t="s">
        <v>1</v>
      </c>
      <c r="B4" s="5" t="s">
        <v>2</v>
      </c>
      <c r="C4" s="6" t="s">
        <v>3</v>
      </c>
      <c r="D4" s="7" t="s">
        <v>4</v>
      </c>
      <c r="E4" s="5" t="s">
        <v>23</v>
      </c>
      <c r="F4" s="8" t="s">
        <v>5</v>
      </c>
      <c r="G4" s="8" t="s">
        <v>6</v>
      </c>
      <c r="H4" s="8" t="s">
        <v>7</v>
      </c>
      <c r="I4" s="9" t="s">
        <v>8</v>
      </c>
      <c r="J4" s="10"/>
      <c r="K4" s="5" t="s">
        <v>23</v>
      </c>
      <c r="L4" s="8" t="s">
        <v>5</v>
      </c>
      <c r="M4" s="8" t="s">
        <v>6</v>
      </c>
      <c r="N4" s="8" t="s">
        <v>7</v>
      </c>
      <c r="O4" s="9" t="s">
        <v>8</v>
      </c>
    </row>
    <row r="5" spans="1:17" x14ac:dyDescent="0.25">
      <c r="A5" s="11" t="s">
        <v>9</v>
      </c>
      <c r="B5" s="12">
        <v>10000498</v>
      </c>
      <c r="C5" s="13">
        <v>42583</v>
      </c>
      <c r="D5" s="13">
        <v>42947</v>
      </c>
      <c r="E5" s="14"/>
      <c r="F5" s="14">
        <v>31978</v>
      </c>
      <c r="G5" s="14">
        <v>101656</v>
      </c>
      <c r="H5" s="14"/>
      <c r="I5" s="15">
        <f>SUM(E5:H5)</f>
        <v>133634</v>
      </c>
      <c r="K5" s="14"/>
      <c r="L5" s="14">
        <v>34385</v>
      </c>
      <c r="M5" s="14">
        <v>109307</v>
      </c>
      <c r="N5" s="14"/>
      <c r="O5" s="15">
        <f>SUM(K5:N5)</f>
        <v>143692</v>
      </c>
    </row>
    <row r="6" spans="1:17" x14ac:dyDescent="0.25">
      <c r="A6" s="11" t="s">
        <v>10</v>
      </c>
      <c r="B6" s="12">
        <v>10001259</v>
      </c>
      <c r="C6" s="13">
        <v>42217</v>
      </c>
      <c r="D6" s="13">
        <v>42582</v>
      </c>
      <c r="E6" s="14">
        <v>20989</v>
      </c>
      <c r="F6" s="14">
        <v>305088</v>
      </c>
      <c r="G6" s="14">
        <v>204513</v>
      </c>
      <c r="H6" s="14"/>
      <c r="I6" s="15">
        <f t="shared" ref="I6:I16" si="0">SUM(E6:H6)</f>
        <v>530590</v>
      </c>
      <c r="K6" s="14">
        <v>24693</v>
      </c>
      <c r="L6" s="14">
        <v>328052</v>
      </c>
      <c r="M6" s="14">
        <v>219906</v>
      </c>
      <c r="N6" s="14"/>
      <c r="O6" s="15">
        <f t="shared" ref="O6:O16" si="1">SUM(K6:N6)</f>
        <v>572651</v>
      </c>
      <c r="P6" s="21"/>
    </row>
    <row r="7" spans="1:17" x14ac:dyDescent="0.25">
      <c r="A7" s="11" t="s">
        <v>11</v>
      </c>
      <c r="B7" s="12">
        <v>10040815</v>
      </c>
      <c r="C7" s="13">
        <v>42217</v>
      </c>
      <c r="D7" s="13">
        <v>42582</v>
      </c>
      <c r="E7" s="14"/>
      <c r="F7" s="14">
        <v>33764</v>
      </c>
      <c r="G7" s="14">
        <v>14641</v>
      </c>
      <c r="H7" s="14"/>
      <c r="I7" s="15">
        <f t="shared" si="0"/>
        <v>48405</v>
      </c>
      <c r="K7" s="14"/>
      <c r="L7" s="14">
        <v>37515</v>
      </c>
      <c r="M7" s="14">
        <v>16268</v>
      </c>
      <c r="N7" s="14"/>
      <c r="O7" s="15">
        <f t="shared" si="1"/>
        <v>53783</v>
      </c>
      <c r="P7" s="21"/>
    </row>
    <row r="8" spans="1:17" x14ac:dyDescent="0.25">
      <c r="A8" s="11" t="s">
        <v>12</v>
      </c>
      <c r="B8" s="12">
        <v>10037798</v>
      </c>
      <c r="C8" s="13">
        <v>42217</v>
      </c>
      <c r="D8" s="13">
        <v>42582</v>
      </c>
      <c r="E8" s="14"/>
      <c r="F8" s="14">
        <f>2733+317537</f>
        <v>320270</v>
      </c>
      <c r="G8" s="14">
        <f>1611+180512</f>
        <v>182123</v>
      </c>
      <c r="H8" s="14"/>
      <c r="I8" s="15">
        <f t="shared" si="0"/>
        <v>502393</v>
      </c>
      <c r="K8" s="14"/>
      <c r="L8" s="14">
        <f>2938.88+341438</f>
        <v>344376.88</v>
      </c>
      <c r="M8" s="14">
        <f>1732.61+194099</f>
        <v>195831.61</v>
      </c>
      <c r="N8" s="14"/>
      <c r="O8" s="15">
        <f t="shared" si="1"/>
        <v>540208.49</v>
      </c>
      <c r="P8" s="20"/>
    </row>
    <row r="9" spans="1:17" x14ac:dyDescent="0.25">
      <c r="A9" s="11" t="s">
        <v>13</v>
      </c>
      <c r="B9" s="12">
        <v>10031912</v>
      </c>
      <c r="C9" s="13">
        <v>42217</v>
      </c>
      <c r="D9" s="13">
        <v>42582</v>
      </c>
      <c r="E9" s="14">
        <v>62422</v>
      </c>
      <c r="F9" s="14">
        <f>5772+197041</f>
        <v>202813</v>
      </c>
      <c r="G9" s="14">
        <f>3756+68290</f>
        <v>72046</v>
      </c>
      <c r="H9" s="14">
        <v>3235.97</v>
      </c>
      <c r="I9" s="15">
        <f t="shared" si="0"/>
        <v>340516.97</v>
      </c>
      <c r="J9" s="22"/>
      <c r="K9" s="14">
        <v>73438</v>
      </c>
      <c r="L9" s="14">
        <f>6205.61+211872</f>
        <v>218077.61</v>
      </c>
      <c r="M9" s="14">
        <f>4038.89+73430</f>
        <v>77468.89</v>
      </c>
      <c r="N9" s="14">
        <v>3595.52</v>
      </c>
      <c r="O9" s="15">
        <f t="shared" si="1"/>
        <v>372580.02</v>
      </c>
      <c r="P9" s="20"/>
    </row>
    <row r="10" spans="1:17" x14ac:dyDescent="0.25">
      <c r="A10" s="11" t="s">
        <v>14</v>
      </c>
      <c r="B10" s="12">
        <v>10002167</v>
      </c>
      <c r="C10" s="13">
        <v>42217</v>
      </c>
      <c r="D10" s="13">
        <v>42582</v>
      </c>
      <c r="E10" s="14">
        <v>77729</v>
      </c>
      <c r="F10" s="14">
        <v>73177</v>
      </c>
      <c r="G10" s="14">
        <v>79024</v>
      </c>
      <c r="H10" s="14">
        <v>54551.48</v>
      </c>
      <c r="I10" s="15">
        <f t="shared" si="0"/>
        <v>284481.48</v>
      </c>
      <c r="J10" s="22"/>
      <c r="K10" s="14">
        <v>91446</v>
      </c>
      <c r="L10" s="14">
        <v>78685</v>
      </c>
      <c r="M10" s="14">
        <v>84972</v>
      </c>
      <c r="N10" s="14">
        <v>60612.76</v>
      </c>
      <c r="O10" s="15">
        <f t="shared" si="1"/>
        <v>315715.76</v>
      </c>
      <c r="P10" s="20"/>
    </row>
    <row r="11" spans="1:17" x14ac:dyDescent="0.25">
      <c r="A11" s="11" t="s">
        <v>15</v>
      </c>
      <c r="B11" s="12">
        <v>10003429</v>
      </c>
      <c r="C11" s="13">
        <v>42217</v>
      </c>
      <c r="D11" s="13">
        <v>42582</v>
      </c>
      <c r="E11" s="14">
        <v>29828</v>
      </c>
      <c r="F11" s="14">
        <f>709+183723</f>
        <v>184432</v>
      </c>
      <c r="G11" s="14">
        <v>81957</v>
      </c>
      <c r="H11" s="14"/>
      <c r="I11" s="15">
        <f t="shared" si="0"/>
        <v>296217</v>
      </c>
      <c r="K11" s="14">
        <v>35092</v>
      </c>
      <c r="L11" s="14">
        <f>761.57+197552</f>
        <v>198313.57</v>
      </c>
      <c r="M11" s="14">
        <v>88126</v>
      </c>
      <c r="N11" s="14"/>
      <c r="O11" s="15">
        <f t="shared" si="1"/>
        <v>321531.57</v>
      </c>
      <c r="P11" s="21"/>
    </row>
    <row r="12" spans="1:17" x14ac:dyDescent="0.25">
      <c r="A12" s="11" t="s">
        <v>16</v>
      </c>
      <c r="B12" s="12">
        <v>10024591</v>
      </c>
      <c r="C12" s="13">
        <v>42217</v>
      </c>
      <c r="D12" s="13">
        <v>42582</v>
      </c>
      <c r="E12" s="14"/>
      <c r="F12" s="14">
        <f>631+44221</f>
        <v>44852</v>
      </c>
      <c r="G12" s="14">
        <f>401+199274</f>
        <v>199675</v>
      </c>
      <c r="H12" s="14"/>
      <c r="I12" s="15">
        <f t="shared" si="0"/>
        <v>244527</v>
      </c>
      <c r="K12" s="14"/>
      <c r="L12" s="14">
        <f>701.6+49134</f>
        <v>49835.6</v>
      </c>
      <c r="M12" s="14">
        <f>445.6+221415</f>
        <v>221860.6</v>
      </c>
      <c r="N12" s="14"/>
      <c r="O12" s="15">
        <f t="shared" si="1"/>
        <v>271696.2</v>
      </c>
      <c r="P12" s="20"/>
    </row>
    <row r="13" spans="1:17" x14ac:dyDescent="0.25">
      <c r="A13" s="11" t="s">
        <v>17</v>
      </c>
      <c r="B13" s="12">
        <v>10003440</v>
      </c>
      <c r="C13" s="13">
        <v>42217</v>
      </c>
      <c r="D13" s="13">
        <v>42582</v>
      </c>
      <c r="E13" s="14"/>
      <c r="F13" s="14">
        <v>824636</v>
      </c>
      <c r="G13" s="14">
        <v>140887</v>
      </c>
      <c r="H13" s="14"/>
      <c r="I13" s="15">
        <f t="shared" si="0"/>
        <v>965523</v>
      </c>
      <c r="K13" s="14"/>
      <c r="L13" s="14">
        <v>886705</v>
      </c>
      <c r="M13" s="14">
        <v>151491</v>
      </c>
      <c r="N13" s="14"/>
      <c r="O13" s="15">
        <f t="shared" si="1"/>
        <v>1038196</v>
      </c>
      <c r="P13" s="20"/>
    </row>
    <row r="14" spans="1:17" x14ac:dyDescent="0.25">
      <c r="A14" s="11" t="s">
        <v>21</v>
      </c>
      <c r="B14" s="12">
        <v>10004626</v>
      </c>
      <c r="C14" s="13">
        <v>42217</v>
      </c>
      <c r="D14" s="13">
        <v>42582</v>
      </c>
      <c r="E14" s="14">
        <v>169600</v>
      </c>
      <c r="F14" s="14"/>
      <c r="H14" s="14"/>
      <c r="I14" s="15">
        <f t="shared" si="0"/>
        <v>169600</v>
      </c>
      <c r="K14" s="14">
        <v>199529</v>
      </c>
      <c r="L14" s="14"/>
      <c r="N14" s="14"/>
      <c r="O14" s="15">
        <f t="shared" si="1"/>
        <v>199529</v>
      </c>
    </row>
    <row r="15" spans="1:17" x14ac:dyDescent="0.25">
      <c r="A15" s="11" t="s">
        <v>18</v>
      </c>
      <c r="B15" s="12">
        <v>10032102</v>
      </c>
      <c r="C15" s="13">
        <v>42217</v>
      </c>
      <c r="D15" s="13">
        <v>42582</v>
      </c>
      <c r="E15" s="14">
        <v>18100</v>
      </c>
      <c r="F15" s="14">
        <f>156+240169</f>
        <v>240325</v>
      </c>
      <c r="G15" s="14">
        <f>101+86755</f>
        <v>86856</v>
      </c>
      <c r="H15" s="14"/>
      <c r="I15" s="15">
        <f t="shared" si="0"/>
        <v>345281</v>
      </c>
      <c r="K15" s="14">
        <v>20568</v>
      </c>
      <c r="L15" s="14">
        <f>173.33+266854</f>
        <v>267027.33</v>
      </c>
      <c r="M15" s="14">
        <f>111.83+96394</f>
        <v>96505.83</v>
      </c>
      <c r="N15" s="14"/>
      <c r="O15" s="15">
        <f t="shared" si="1"/>
        <v>384101.16000000003</v>
      </c>
      <c r="Q15" t="s">
        <v>24</v>
      </c>
    </row>
    <row r="16" spans="1:17" ht="15.75" thickBot="1" x14ac:dyDescent="0.3">
      <c r="A16" s="11" t="s">
        <v>19</v>
      </c>
      <c r="B16" s="12">
        <v>10009450</v>
      </c>
      <c r="C16" s="13">
        <v>42217</v>
      </c>
      <c r="D16" s="13">
        <v>42582</v>
      </c>
      <c r="E16" s="14"/>
      <c r="F16" s="14"/>
      <c r="G16" s="14">
        <v>180549</v>
      </c>
      <c r="H16" s="14">
        <v>13198.66</v>
      </c>
      <c r="I16" s="15">
        <f t="shared" si="0"/>
        <v>193747.66</v>
      </c>
      <c r="J16" s="22"/>
      <c r="K16" s="14"/>
      <c r="L16" s="14"/>
      <c r="M16" s="14">
        <v>200610</v>
      </c>
      <c r="N16" s="14">
        <v>14665.18</v>
      </c>
      <c r="O16" s="15">
        <f t="shared" si="1"/>
        <v>215275.18</v>
      </c>
    </row>
    <row r="17" spans="7:15" ht="15.75" thickBot="1" x14ac:dyDescent="0.3">
      <c r="I17" s="16">
        <f>SUM(I5:I16)</f>
        <v>4054916.1100000003</v>
      </c>
      <c r="O17" s="16">
        <f>SUM(O5:O16)</f>
        <v>4428959.38</v>
      </c>
    </row>
    <row r="18" spans="7:15" x14ac:dyDescent="0.25">
      <c r="G18" s="17"/>
    </row>
    <row r="19" spans="7:15" x14ac:dyDescent="0.25">
      <c r="G19" s="18"/>
    </row>
    <row r="21" spans="7:15" x14ac:dyDescent="0.25">
      <c r="G21" s="19"/>
    </row>
    <row r="22" spans="7:15" x14ac:dyDescent="0.25">
      <c r="G22" s="19"/>
    </row>
  </sheetData>
  <sortState ref="L5:L18">
    <sortCondition ref="L5"/>
  </sortState>
  <mergeCells count="2">
    <mergeCell ref="E3:H3"/>
    <mergeCell ref="K3:N3"/>
  </mergeCells>
  <conditionalFormatting sqref="B5">
    <cfRule type="expression" dxfId="35" priority="38">
      <formula>IF($H$15="NO",1,0)</formula>
    </cfRule>
  </conditionalFormatting>
  <conditionalFormatting sqref="B5">
    <cfRule type="expression" dxfId="34" priority="37" stopIfTrue="1">
      <formula>IF($H$15="NO",1,0)</formula>
    </cfRule>
  </conditionalFormatting>
  <conditionalFormatting sqref="B5">
    <cfRule type="expression" dxfId="33" priority="36">
      <formula>IF(#REF!="Completed",1,0)</formula>
    </cfRule>
  </conditionalFormatting>
  <conditionalFormatting sqref="B5">
    <cfRule type="expression" dxfId="32" priority="35" stopIfTrue="1">
      <formula>IF(#REF!="Completed",1,0)</formula>
    </cfRule>
  </conditionalFormatting>
  <conditionalFormatting sqref="B6">
    <cfRule type="expression" dxfId="31" priority="34">
      <formula>IF(#REF!="Completed",1,0)</formula>
    </cfRule>
  </conditionalFormatting>
  <conditionalFormatting sqref="B6">
    <cfRule type="expression" dxfId="30" priority="33" stopIfTrue="1">
      <formula>IF(#REF!="Completed",1,0)</formula>
    </cfRule>
  </conditionalFormatting>
  <conditionalFormatting sqref="B7">
    <cfRule type="expression" dxfId="29" priority="32">
      <formula>IF(#REF!="Completed",1,0)</formula>
    </cfRule>
  </conditionalFormatting>
  <conditionalFormatting sqref="B7">
    <cfRule type="expression" dxfId="28" priority="31" stopIfTrue="1">
      <formula>IF(#REF!="Completed",1,0)</formula>
    </cfRule>
  </conditionalFormatting>
  <conditionalFormatting sqref="B8">
    <cfRule type="expression" dxfId="27" priority="30">
      <formula>IF(#REF!="Completed",1,0)</formula>
    </cfRule>
  </conditionalFormatting>
  <conditionalFormatting sqref="B8">
    <cfRule type="expression" dxfId="26" priority="29" stopIfTrue="1">
      <formula>IF(#REF!="Completed",1,0)</formula>
    </cfRule>
  </conditionalFormatting>
  <conditionalFormatting sqref="B9">
    <cfRule type="expression" dxfId="25" priority="28">
      <formula>IF(#REF!="Completed",1,0)</formula>
    </cfRule>
  </conditionalFormatting>
  <conditionalFormatting sqref="B9">
    <cfRule type="expression" dxfId="24" priority="27" stopIfTrue="1">
      <formula>IF(#REF!="Completed",1,0)</formula>
    </cfRule>
  </conditionalFormatting>
  <conditionalFormatting sqref="B9">
    <cfRule type="expression" dxfId="23" priority="26">
      <formula>IF(#REF!="Completed",1,0)</formula>
    </cfRule>
  </conditionalFormatting>
  <conditionalFormatting sqref="B9">
    <cfRule type="expression" dxfId="22" priority="25" stopIfTrue="1">
      <formula>IF(#REF!="Completed",1,0)</formula>
    </cfRule>
  </conditionalFormatting>
  <conditionalFormatting sqref="B10">
    <cfRule type="expression" dxfId="21" priority="24">
      <formula>IF(#REF!="Completed",1,0)</formula>
    </cfRule>
  </conditionalFormatting>
  <conditionalFormatting sqref="B10">
    <cfRule type="expression" dxfId="20" priority="23" stopIfTrue="1">
      <formula>IF(#REF!="Completed",1,0)</formula>
    </cfRule>
  </conditionalFormatting>
  <conditionalFormatting sqref="B11">
    <cfRule type="expression" dxfId="19" priority="22">
      <formula>IF(#REF!="Completed",1,0)</formula>
    </cfRule>
  </conditionalFormatting>
  <conditionalFormatting sqref="B11">
    <cfRule type="expression" dxfId="18" priority="21" stopIfTrue="1">
      <formula>IF(#REF!="Completed",1,0)</formula>
    </cfRule>
  </conditionalFormatting>
  <conditionalFormatting sqref="B12">
    <cfRule type="expression" dxfId="17" priority="20">
      <formula>IF(#REF!="Completed",1,0)</formula>
    </cfRule>
  </conditionalFormatting>
  <conditionalFormatting sqref="B12">
    <cfRule type="expression" dxfId="16" priority="19" stopIfTrue="1">
      <formula>IF(#REF!="Completed",1,0)</formula>
    </cfRule>
  </conditionalFormatting>
  <conditionalFormatting sqref="B13">
    <cfRule type="expression" dxfId="15" priority="18">
      <formula>IF(#REF!="Completed",1,0)</formula>
    </cfRule>
  </conditionalFormatting>
  <conditionalFormatting sqref="B13">
    <cfRule type="expression" dxfId="14" priority="17" stopIfTrue="1">
      <formula>IF(#REF!="Completed",1,0)</formula>
    </cfRule>
  </conditionalFormatting>
  <conditionalFormatting sqref="B15">
    <cfRule type="expression" dxfId="13" priority="14">
      <formula>IF(#REF!="Completed",1,0)</formula>
    </cfRule>
  </conditionalFormatting>
  <conditionalFormatting sqref="B15">
    <cfRule type="expression" dxfId="12" priority="13" stopIfTrue="1">
      <formula>IF(#REF!="Completed",1,0)</formula>
    </cfRule>
  </conditionalFormatting>
  <conditionalFormatting sqref="B6:B13">
    <cfRule type="expression" dxfId="11" priority="39">
      <formula>IF(#REF!="NO",1,0)</formula>
    </cfRule>
  </conditionalFormatting>
  <conditionalFormatting sqref="B6:B13">
    <cfRule type="expression" dxfId="10" priority="40" stopIfTrue="1">
      <formula>IF(#REF!="NO",1,0)</formula>
    </cfRule>
  </conditionalFormatting>
  <conditionalFormatting sqref="B16">
    <cfRule type="expression" dxfId="9" priority="8">
      <formula>IF($H$16="NO",1,0)</formula>
    </cfRule>
  </conditionalFormatting>
  <conditionalFormatting sqref="B16">
    <cfRule type="expression" dxfId="8" priority="7" stopIfTrue="1">
      <formula>IF($H$16="NO",1,0)</formula>
    </cfRule>
  </conditionalFormatting>
  <conditionalFormatting sqref="B16">
    <cfRule type="expression" dxfId="7" priority="6">
      <formula>IF(#REF!="Completed",1,0)</formula>
    </cfRule>
  </conditionalFormatting>
  <conditionalFormatting sqref="B16">
    <cfRule type="expression" dxfId="6" priority="5" stopIfTrue="1">
      <formula>IF(#REF!="Completed",1,0)</formula>
    </cfRule>
  </conditionalFormatting>
  <conditionalFormatting sqref="B14">
    <cfRule type="expression" dxfId="5" priority="2">
      <formula>IF(#REF!="Completed",1,0)</formula>
    </cfRule>
  </conditionalFormatting>
  <conditionalFormatting sqref="B14">
    <cfRule type="expression" dxfId="4" priority="1" stopIfTrue="1">
      <formula>IF(#REF!="Completed",1,0)</formula>
    </cfRule>
  </conditionalFormatting>
  <conditionalFormatting sqref="B14">
    <cfRule type="expression" dxfId="3" priority="3">
      <formula>IF(#REF!="NO",1,0)</formula>
    </cfRule>
  </conditionalFormatting>
  <conditionalFormatting sqref="B14">
    <cfRule type="expression" dxfId="2" priority="4" stopIfTrue="1">
      <formula>IF(#REF!="NO",1,0)</formula>
    </cfRule>
  </conditionalFormatting>
  <conditionalFormatting sqref="B15">
    <cfRule type="expression" dxfId="1" priority="41">
      <formula>IF(#REF!="NO",1,0)</formula>
    </cfRule>
  </conditionalFormatting>
  <conditionalFormatting sqref="B15">
    <cfRule type="expression" dxfId="0" priority="42" stopIfTrue="1">
      <formula>IF(#REF!="NO",1,0)</formula>
    </cfRule>
  </conditionalFormatting>
  <dataValidations count="1">
    <dataValidation type="textLength" operator="equal" allowBlank="1" showInputMessage="1" showErrorMessage="1" errorTitle="UKPRN" error="The UKPRN must contain all 8 digits in order for the form to be valid" sqref="B65540:B65552 IW65540:IW65552 SS65540:SS65552 ACO65540:ACO65552 AMK65540:AMK65552 AWG65540:AWG65552 BGC65540:BGC65552 BPY65540:BPY65552 BZU65540:BZU65552 CJQ65540:CJQ65552 CTM65540:CTM65552 DDI65540:DDI65552 DNE65540:DNE65552 DXA65540:DXA65552 EGW65540:EGW65552 EQS65540:EQS65552 FAO65540:FAO65552 FKK65540:FKK65552 FUG65540:FUG65552 GEC65540:GEC65552 GNY65540:GNY65552 GXU65540:GXU65552 HHQ65540:HHQ65552 HRM65540:HRM65552 IBI65540:IBI65552 ILE65540:ILE65552 IVA65540:IVA65552 JEW65540:JEW65552 JOS65540:JOS65552 JYO65540:JYO65552 KIK65540:KIK65552 KSG65540:KSG65552 LCC65540:LCC65552 LLY65540:LLY65552 LVU65540:LVU65552 MFQ65540:MFQ65552 MPM65540:MPM65552 MZI65540:MZI65552 NJE65540:NJE65552 NTA65540:NTA65552 OCW65540:OCW65552 OMS65540:OMS65552 OWO65540:OWO65552 PGK65540:PGK65552 PQG65540:PQG65552 QAC65540:QAC65552 QJY65540:QJY65552 QTU65540:QTU65552 RDQ65540:RDQ65552 RNM65540:RNM65552 RXI65540:RXI65552 SHE65540:SHE65552 SRA65540:SRA65552 TAW65540:TAW65552 TKS65540:TKS65552 TUO65540:TUO65552 UEK65540:UEK65552 UOG65540:UOG65552 UYC65540:UYC65552 VHY65540:VHY65552 VRU65540:VRU65552 WBQ65540:WBQ65552 WLM65540:WLM65552 WVI65540:WVI65552 B131076:B131088 IW131076:IW131088 SS131076:SS131088 ACO131076:ACO131088 AMK131076:AMK131088 AWG131076:AWG131088 BGC131076:BGC131088 BPY131076:BPY131088 BZU131076:BZU131088 CJQ131076:CJQ131088 CTM131076:CTM131088 DDI131076:DDI131088 DNE131076:DNE131088 DXA131076:DXA131088 EGW131076:EGW131088 EQS131076:EQS131088 FAO131076:FAO131088 FKK131076:FKK131088 FUG131076:FUG131088 GEC131076:GEC131088 GNY131076:GNY131088 GXU131076:GXU131088 HHQ131076:HHQ131088 HRM131076:HRM131088 IBI131076:IBI131088 ILE131076:ILE131088 IVA131076:IVA131088 JEW131076:JEW131088 JOS131076:JOS131088 JYO131076:JYO131088 KIK131076:KIK131088 KSG131076:KSG131088 LCC131076:LCC131088 LLY131076:LLY131088 LVU131076:LVU131088 MFQ131076:MFQ131088 MPM131076:MPM131088 MZI131076:MZI131088 NJE131076:NJE131088 NTA131076:NTA131088 OCW131076:OCW131088 OMS131076:OMS131088 OWO131076:OWO131088 PGK131076:PGK131088 PQG131076:PQG131088 QAC131076:QAC131088 QJY131076:QJY131088 QTU131076:QTU131088 RDQ131076:RDQ131088 RNM131076:RNM131088 RXI131076:RXI131088 SHE131076:SHE131088 SRA131076:SRA131088 TAW131076:TAW131088 TKS131076:TKS131088 TUO131076:TUO131088 UEK131076:UEK131088 UOG131076:UOG131088 UYC131076:UYC131088 VHY131076:VHY131088 VRU131076:VRU131088 WBQ131076:WBQ131088 WLM131076:WLM131088 WVI131076:WVI131088 B196612:B196624 IW196612:IW196624 SS196612:SS196624 ACO196612:ACO196624 AMK196612:AMK196624 AWG196612:AWG196624 BGC196612:BGC196624 BPY196612:BPY196624 BZU196612:BZU196624 CJQ196612:CJQ196624 CTM196612:CTM196624 DDI196612:DDI196624 DNE196612:DNE196624 DXA196612:DXA196624 EGW196612:EGW196624 EQS196612:EQS196624 FAO196612:FAO196624 FKK196612:FKK196624 FUG196612:FUG196624 GEC196612:GEC196624 GNY196612:GNY196624 GXU196612:GXU196624 HHQ196612:HHQ196624 HRM196612:HRM196624 IBI196612:IBI196624 ILE196612:ILE196624 IVA196612:IVA196624 JEW196612:JEW196624 JOS196612:JOS196624 JYO196612:JYO196624 KIK196612:KIK196624 KSG196612:KSG196624 LCC196612:LCC196624 LLY196612:LLY196624 LVU196612:LVU196624 MFQ196612:MFQ196624 MPM196612:MPM196624 MZI196612:MZI196624 NJE196612:NJE196624 NTA196612:NTA196624 OCW196612:OCW196624 OMS196612:OMS196624 OWO196612:OWO196624 PGK196612:PGK196624 PQG196612:PQG196624 QAC196612:QAC196624 QJY196612:QJY196624 QTU196612:QTU196624 RDQ196612:RDQ196624 RNM196612:RNM196624 RXI196612:RXI196624 SHE196612:SHE196624 SRA196612:SRA196624 TAW196612:TAW196624 TKS196612:TKS196624 TUO196612:TUO196624 UEK196612:UEK196624 UOG196612:UOG196624 UYC196612:UYC196624 VHY196612:VHY196624 VRU196612:VRU196624 WBQ196612:WBQ196624 WLM196612:WLM196624 WVI196612:WVI196624 B262148:B262160 IW262148:IW262160 SS262148:SS262160 ACO262148:ACO262160 AMK262148:AMK262160 AWG262148:AWG262160 BGC262148:BGC262160 BPY262148:BPY262160 BZU262148:BZU262160 CJQ262148:CJQ262160 CTM262148:CTM262160 DDI262148:DDI262160 DNE262148:DNE262160 DXA262148:DXA262160 EGW262148:EGW262160 EQS262148:EQS262160 FAO262148:FAO262160 FKK262148:FKK262160 FUG262148:FUG262160 GEC262148:GEC262160 GNY262148:GNY262160 GXU262148:GXU262160 HHQ262148:HHQ262160 HRM262148:HRM262160 IBI262148:IBI262160 ILE262148:ILE262160 IVA262148:IVA262160 JEW262148:JEW262160 JOS262148:JOS262160 JYO262148:JYO262160 KIK262148:KIK262160 KSG262148:KSG262160 LCC262148:LCC262160 LLY262148:LLY262160 LVU262148:LVU262160 MFQ262148:MFQ262160 MPM262148:MPM262160 MZI262148:MZI262160 NJE262148:NJE262160 NTA262148:NTA262160 OCW262148:OCW262160 OMS262148:OMS262160 OWO262148:OWO262160 PGK262148:PGK262160 PQG262148:PQG262160 QAC262148:QAC262160 QJY262148:QJY262160 QTU262148:QTU262160 RDQ262148:RDQ262160 RNM262148:RNM262160 RXI262148:RXI262160 SHE262148:SHE262160 SRA262148:SRA262160 TAW262148:TAW262160 TKS262148:TKS262160 TUO262148:TUO262160 UEK262148:UEK262160 UOG262148:UOG262160 UYC262148:UYC262160 VHY262148:VHY262160 VRU262148:VRU262160 WBQ262148:WBQ262160 WLM262148:WLM262160 WVI262148:WVI262160 B327684:B327696 IW327684:IW327696 SS327684:SS327696 ACO327684:ACO327696 AMK327684:AMK327696 AWG327684:AWG327696 BGC327684:BGC327696 BPY327684:BPY327696 BZU327684:BZU327696 CJQ327684:CJQ327696 CTM327684:CTM327696 DDI327684:DDI327696 DNE327684:DNE327696 DXA327684:DXA327696 EGW327684:EGW327696 EQS327684:EQS327696 FAO327684:FAO327696 FKK327684:FKK327696 FUG327684:FUG327696 GEC327684:GEC327696 GNY327684:GNY327696 GXU327684:GXU327696 HHQ327684:HHQ327696 HRM327684:HRM327696 IBI327684:IBI327696 ILE327684:ILE327696 IVA327684:IVA327696 JEW327684:JEW327696 JOS327684:JOS327696 JYO327684:JYO327696 KIK327684:KIK327696 KSG327684:KSG327696 LCC327684:LCC327696 LLY327684:LLY327696 LVU327684:LVU327696 MFQ327684:MFQ327696 MPM327684:MPM327696 MZI327684:MZI327696 NJE327684:NJE327696 NTA327684:NTA327696 OCW327684:OCW327696 OMS327684:OMS327696 OWO327684:OWO327696 PGK327684:PGK327696 PQG327684:PQG327696 QAC327684:QAC327696 QJY327684:QJY327696 QTU327684:QTU327696 RDQ327684:RDQ327696 RNM327684:RNM327696 RXI327684:RXI327696 SHE327684:SHE327696 SRA327684:SRA327696 TAW327684:TAW327696 TKS327684:TKS327696 TUO327684:TUO327696 UEK327684:UEK327696 UOG327684:UOG327696 UYC327684:UYC327696 VHY327684:VHY327696 VRU327684:VRU327696 WBQ327684:WBQ327696 WLM327684:WLM327696 WVI327684:WVI327696 B393220:B393232 IW393220:IW393232 SS393220:SS393232 ACO393220:ACO393232 AMK393220:AMK393232 AWG393220:AWG393232 BGC393220:BGC393232 BPY393220:BPY393232 BZU393220:BZU393232 CJQ393220:CJQ393232 CTM393220:CTM393232 DDI393220:DDI393232 DNE393220:DNE393232 DXA393220:DXA393232 EGW393220:EGW393232 EQS393220:EQS393232 FAO393220:FAO393232 FKK393220:FKK393232 FUG393220:FUG393232 GEC393220:GEC393232 GNY393220:GNY393232 GXU393220:GXU393232 HHQ393220:HHQ393232 HRM393220:HRM393232 IBI393220:IBI393232 ILE393220:ILE393232 IVA393220:IVA393232 JEW393220:JEW393232 JOS393220:JOS393232 JYO393220:JYO393232 KIK393220:KIK393232 KSG393220:KSG393232 LCC393220:LCC393232 LLY393220:LLY393232 LVU393220:LVU393232 MFQ393220:MFQ393232 MPM393220:MPM393232 MZI393220:MZI393232 NJE393220:NJE393232 NTA393220:NTA393232 OCW393220:OCW393232 OMS393220:OMS393232 OWO393220:OWO393232 PGK393220:PGK393232 PQG393220:PQG393232 QAC393220:QAC393232 QJY393220:QJY393232 QTU393220:QTU393232 RDQ393220:RDQ393232 RNM393220:RNM393232 RXI393220:RXI393232 SHE393220:SHE393232 SRA393220:SRA393232 TAW393220:TAW393232 TKS393220:TKS393232 TUO393220:TUO393232 UEK393220:UEK393232 UOG393220:UOG393232 UYC393220:UYC393232 VHY393220:VHY393232 VRU393220:VRU393232 WBQ393220:WBQ393232 WLM393220:WLM393232 WVI393220:WVI393232 B458756:B458768 IW458756:IW458768 SS458756:SS458768 ACO458756:ACO458768 AMK458756:AMK458768 AWG458756:AWG458768 BGC458756:BGC458768 BPY458756:BPY458768 BZU458756:BZU458768 CJQ458756:CJQ458768 CTM458756:CTM458768 DDI458756:DDI458768 DNE458756:DNE458768 DXA458756:DXA458768 EGW458756:EGW458768 EQS458756:EQS458768 FAO458756:FAO458768 FKK458756:FKK458768 FUG458756:FUG458768 GEC458756:GEC458768 GNY458756:GNY458768 GXU458756:GXU458768 HHQ458756:HHQ458768 HRM458756:HRM458768 IBI458756:IBI458768 ILE458756:ILE458768 IVA458756:IVA458768 JEW458756:JEW458768 JOS458756:JOS458768 JYO458756:JYO458768 KIK458756:KIK458768 KSG458756:KSG458768 LCC458756:LCC458768 LLY458756:LLY458768 LVU458756:LVU458768 MFQ458756:MFQ458768 MPM458756:MPM458768 MZI458756:MZI458768 NJE458756:NJE458768 NTA458756:NTA458768 OCW458756:OCW458768 OMS458756:OMS458768 OWO458756:OWO458768 PGK458756:PGK458768 PQG458756:PQG458768 QAC458756:QAC458768 QJY458756:QJY458768 QTU458756:QTU458768 RDQ458756:RDQ458768 RNM458756:RNM458768 RXI458756:RXI458768 SHE458756:SHE458768 SRA458756:SRA458768 TAW458756:TAW458768 TKS458756:TKS458768 TUO458756:TUO458768 UEK458756:UEK458768 UOG458756:UOG458768 UYC458756:UYC458768 VHY458756:VHY458768 VRU458756:VRU458768 WBQ458756:WBQ458768 WLM458756:WLM458768 WVI458756:WVI458768 B524292:B524304 IW524292:IW524304 SS524292:SS524304 ACO524292:ACO524304 AMK524292:AMK524304 AWG524292:AWG524304 BGC524292:BGC524304 BPY524292:BPY524304 BZU524292:BZU524304 CJQ524292:CJQ524304 CTM524292:CTM524304 DDI524292:DDI524304 DNE524292:DNE524304 DXA524292:DXA524304 EGW524292:EGW524304 EQS524292:EQS524304 FAO524292:FAO524304 FKK524292:FKK524304 FUG524292:FUG524304 GEC524292:GEC524304 GNY524292:GNY524304 GXU524292:GXU524304 HHQ524292:HHQ524304 HRM524292:HRM524304 IBI524292:IBI524304 ILE524292:ILE524304 IVA524292:IVA524304 JEW524292:JEW524304 JOS524292:JOS524304 JYO524292:JYO524304 KIK524292:KIK524304 KSG524292:KSG524304 LCC524292:LCC524304 LLY524292:LLY524304 LVU524292:LVU524304 MFQ524292:MFQ524304 MPM524292:MPM524304 MZI524292:MZI524304 NJE524292:NJE524304 NTA524292:NTA524304 OCW524292:OCW524304 OMS524292:OMS524304 OWO524292:OWO524304 PGK524292:PGK524304 PQG524292:PQG524304 QAC524292:QAC524304 QJY524292:QJY524304 QTU524292:QTU524304 RDQ524292:RDQ524304 RNM524292:RNM524304 RXI524292:RXI524304 SHE524292:SHE524304 SRA524292:SRA524304 TAW524292:TAW524304 TKS524292:TKS524304 TUO524292:TUO524304 UEK524292:UEK524304 UOG524292:UOG524304 UYC524292:UYC524304 VHY524292:VHY524304 VRU524292:VRU524304 WBQ524292:WBQ524304 WLM524292:WLM524304 WVI524292:WVI524304 B589828:B589840 IW589828:IW589840 SS589828:SS589840 ACO589828:ACO589840 AMK589828:AMK589840 AWG589828:AWG589840 BGC589828:BGC589840 BPY589828:BPY589840 BZU589828:BZU589840 CJQ589828:CJQ589840 CTM589828:CTM589840 DDI589828:DDI589840 DNE589828:DNE589840 DXA589828:DXA589840 EGW589828:EGW589840 EQS589828:EQS589840 FAO589828:FAO589840 FKK589828:FKK589840 FUG589828:FUG589840 GEC589828:GEC589840 GNY589828:GNY589840 GXU589828:GXU589840 HHQ589828:HHQ589840 HRM589828:HRM589840 IBI589828:IBI589840 ILE589828:ILE589840 IVA589828:IVA589840 JEW589828:JEW589840 JOS589828:JOS589840 JYO589828:JYO589840 KIK589828:KIK589840 KSG589828:KSG589840 LCC589828:LCC589840 LLY589828:LLY589840 LVU589828:LVU589840 MFQ589828:MFQ589840 MPM589828:MPM589840 MZI589828:MZI589840 NJE589828:NJE589840 NTA589828:NTA589840 OCW589828:OCW589840 OMS589828:OMS589840 OWO589828:OWO589840 PGK589828:PGK589840 PQG589828:PQG589840 QAC589828:QAC589840 QJY589828:QJY589840 QTU589828:QTU589840 RDQ589828:RDQ589840 RNM589828:RNM589840 RXI589828:RXI589840 SHE589828:SHE589840 SRA589828:SRA589840 TAW589828:TAW589840 TKS589828:TKS589840 TUO589828:TUO589840 UEK589828:UEK589840 UOG589828:UOG589840 UYC589828:UYC589840 VHY589828:VHY589840 VRU589828:VRU589840 WBQ589828:WBQ589840 WLM589828:WLM589840 WVI589828:WVI589840 B655364:B655376 IW655364:IW655376 SS655364:SS655376 ACO655364:ACO655376 AMK655364:AMK655376 AWG655364:AWG655376 BGC655364:BGC655376 BPY655364:BPY655376 BZU655364:BZU655376 CJQ655364:CJQ655376 CTM655364:CTM655376 DDI655364:DDI655376 DNE655364:DNE655376 DXA655364:DXA655376 EGW655364:EGW655376 EQS655364:EQS655376 FAO655364:FAO655376 FKK655364:FKK655376 FUG655364:FUG655376 GEC655364:GEC655376 GNY655364:GNY655376 GXU655364:GXU655376 HHQ655364:HHQ655376 HRM655364:HRM655376 IBI655364:IBI655376 ILE655364:ILE655376 IVA655364:IVA655376 JEW655364:JEW655376 JOS655364:JOS655376 JYO655364:JYO655376 KIK655364:KIK655376 KSG655364:KSG655376 LCC655364:LCC655376 LLY655364:LLY655376 LVU655364:LVU655376 MFQ655364:MFQ655376 MPM655364:MPM655376 MZI655364:MZI655376 NJE655364:NJE655376 NTA655364:NTA655376 OCW655364:OCW655376 OMS655364:OMS655376 OWO655364:OWO655376 PGK655364:PGK655376 PQG655364:PQG655376 QAC655364:QAC655376 QJY655364:QJY655376 QTU655364:QTU655376 RDQ655364:RDQ655376 RNM655364:RNM655376 RXI655364:RXI655376 SHE655364:SHE655376 SRA655364:SRA655376 TAW655364:TAW655376 TKS655364:TKS655376 TUO655364:TUO655376 UEK655364:UEK655376 UOG655364:UOG655376 UYC655364:UYC655376 VHY655364:VHY655376 VRU655364:VRU655376 WBQ655364:WBQ655376 WLM655364:WLM655376 WVI655364:WVI655376 B720900:B720912 IW720900:IW720912 SS720900:SS720912 ACO720900:ACO720912 AMK720900:AMK720912 AWG720900:AWG720912 BGC720900:BGC720912 BPY720900:BPY720912 BZU720900:BZU720912 CJQ720900:CJQ720912 CTM720900:CTM720912 DDI720900:DDI720912 DNE720900:DNE720912 DXA720900:DXA720912 EGW720900:EGW720912 EQS720900:EQS720912 FAO720900:FAO720912 FKK720900:FKK720912 FUG720900:FUG720912 GEC720900:GEC720912 GNY720900:GNY720912 GXU720900:GXU720912 HHQ720900:HHQ720912 HRM720900:HRM720912 IBI720900:IBI720912 ILE720900:ILE720912 IVA720900:IVA720912 JEW720900:JEW720912 JOS720900:JOS720912 JYO720900:JYO720912 KIK720900:KIK720912 KSG720900:KSG720912 LCC720900:LCC720912 LLY720900:LLY720912 LVU720900:LVU720912 MFQ720900:MFQ720912 MPM720900:MPM720912 MZI720900:MZI720912 NJE720900:NJE720912 NTA720900:NTA720912 OCW720900:OCW720912 OMS720900:OMS720912 OWO720900:OWO720912 PGK720900:PGK720912 PQG720900:PQG720912 QAC720900:QAC720912 QJY720900:QJY720912 QTU720900:QTU720912 RDQ720900:RDQ720912 RNM720900:RNM720912 RXI720900:RXI720912 SHE720900:SHE720912 SRA720900:SRA720912 TAW720900:TAW720912 TKS720900:TKS720912 TUO720900:TUO720912 UEK720900:UEK720912 UOG720900:UOG720912 UYC720900:UYC720912 VHY720900:VHY720912 VRU720900:VRU720912 WBQ720900:WBQ720912 WLM720900:WLM720912 WVI720900:WVI720912 B786436:B786448 IW786436:IW786448 SS786436:SS786448 ACO786436:ACO786448 AMK786436:AMK786448 AWG786436:AWG786448 BGC786436:BGC786448 BPY786436:BPY786448 BZU786436:BZU786448 CJQ786436:CJQ786448 CTM786436:CTM786448 DDI786436:DDI786448 DNE786436:DNE786448 DXA786436:DXA786448 EGW786436:EGW786448 EQS786436:EQS786448 FAO786436:FAO786448 FKK786436:FKK786448 FUG786436:FUG786448 GEC786436:GEC786448 GNY786436:GNY786448 GXU786436:GXU786448 HHQ786436:HHQ786448 HRM786436:HRM786448 IBI786436:IBI786448 ILE786436:ILE786448 IVA786436:IVA786448 JEW786436:JEW786448 JOS786436:JOS786448 JYO786436:JYO786448 KIK786436:KIK786448 KSG786436:KSG786448 LCC786436:LCC786448 LLY786436:LLY786448 LVU786436:LVU786448 MFQ786436:MFQ786448 MPM786436:MPM786448 MZI786436:MZI786448 NJE786436:NJE786448 NTA786436:NTA786448 OCW786436:OCW786448 OMS786436:OMS786448 OWO786436:OWO786448 PGK786436:PGK786448 PQG786436:PQG786448 QAC786436:QAC786448 QJY786436:QJY786448 QTU786436:QTU786448 RDQ786436:RDQ786448 RNM786436:RNM786448 RXI786436:RXI786448 SHE786436:SHE786448 SRA786436:SRA786448 TAW786436:TAW786448 TKS786436:TKS786448 TUO786436:TUO786448 UEK786436:UEK786448 UOG786436:UOG786448 UYC786436:UYC786448 VHY786436:VHY786448 VRU786436:VRU786448 WBQ786436:WBQ786448 WLM786436:WLM786448 WVI786436:WVI786448 B851972:B851984 IW851972:IW851984 SS851972:SS851984 ACO851972:ACO851984 AMK851972:AMK851984 AWG851972:AWG851984 BGC851972:BGC851984 BPY851972:BPY851984 BZU851972:BZU851984 CJQ851972:CJQ851984 CTM851972:CTM851984 DDI851972:DDI851984 DNE851972:DNE851984 DXA851972:DXA851984 EGW851972:EGW851984 EQS851972:EQS851984 FAO851972:FAO851984 FKK851972:FKK851984 FUG851972:FUG851984 GEC851972:GEC851984 GNY851972:GNY851984 GXU851972:GXU851984 HHQ851972:HHQ851984 HRM851972:HRM851984 IBI851972:IBI851984 ILE851972:ILE851984 IVA851972:IVA851984 JEW851972:JEW851984 JOS851972:JOS851984 JYO851972:JYO851984 KIK851972:KIK851984 KSG851972:KSG851984 LCC851972:LCC851984 LLY851972:LLY851984 LVU851972:LVU851984 MFQ851972:MFQ851984 MPM851972:MPM851984 MZI851972:MZI851984 NJE851972:NJE851984 NTA851972:NTA851984 OCW851972:OCW851984 OMS851972:OMS851984 OWO851972:OWO851984 PGK851972:PGK851984 PQG851972:PQG851984 QAC851972:QAC851984 QJY851972:QJY851984 QTU851972:QTU851984 RDQ851972:RDQ851984 RNM851972:RNM851984 RXI851972:RXI851984 SHE851972:SHE851984 SRA851972:SRA851984 TAW851972:TAW851984 TKS851972:TKS851984 TUO851972:TUO851984 UEK851972:UEK851984 UOG851972:UOG851984 UYC851972:UYC851984 VHY851972:VHY851984 VRU851972:VRU851984 WBQ851972:WBQ851984 WLM851972:WLM851984 WVI851972:WVI851984 B917508:B917520 IW917508:IW917520 SS917508:SS917520 ACO917508:ACO917520 AMK917508:AMK917520 AWG917508:AWG917520 BGC917508:BGC917520 BPY917508:BPY917520 BZU917508:BZU917520 CJQ917508:CJQ917520 CTM917508:CTM917520 DDI917508:DDI917520 DNE917508:DNE917520 DXA917508:DXA917520 EGW917508:EGW917520 EQS917508:EQS917520 FAO917508:FAO917520 FKK917508:FKK917520 FUG917508:FUG917520 GEC917508:GEC917520 GNY917508:GNY917520 GXU917508:GXU917520 HHQ917508:HHQ917520 HRM917508:HRM917520 IBI917508:IBI917520 ILE917508:ILE917520 IVA917508:IVA917520 JEW917508:JEW917520 JOS917508:JOS917520 JYO917508:JYO917520 KIK917508:KIK917520 KSG917508:KSG917520 LCC917508:LCC917520 LLY917508:LLY917520 LVU917508:LVU917520 MFQ917508:MFQ917520 MPM917508:MPM917520 MZI917508:MZI917520 NJE917508:NJE917520 NTA917508:NTA917520 OCW917508:OCW917520 OMS917508:OMS917520 OWO917508:OWO917520 PGK917508:PGK917520 PQG917508:PQG917520 QAC917508:QAC917520 QJY917508:QJY917520 QTU917508:QTU917520 RDQ917508:RDQ917520 RNM917508:RNM917520 RXI917508:RXI917520 SHE917508:SHE917520 SRA917508:SRA917520 TAW917508:TAW917520 TKS917508:TKS917520 TUO917508:TUO917520 UEK917508:UEK917520 UOG917508:UOG917520 UYC917508:UYC917520 VHY917508:VHY917520 VRU917508:VRU917520 WBQ917508:WBQ917520 WLM917508:WLM917520 WVI917508:WVI917520 B983044:B983056 IW983044:IW983056 SS983044:SS983056 ACO983044:ACO983056 AMK983044:AMK983056 AWG983044:AWG983056 BGC983044:BGC983056 BPY983044:BPY983056 BZU983044:BZU983056 CJQ983044:CJQ983056 CTM983044:CTM983056 DDI983044:DDI983056 DNE983044:DNE983056 DXA983044:DXA983056 EGW983044:EGW983056 EQS983044:EQS983056 FAO983044:FAO983056 FKK983044:FKK983056 FUG983044:FUG983056 GEC983044:GEC983056 GNY983044:GNY983056 GXU983044:GXU983056 HHQ983044:HHQ983056 HRM983044:HRM983056 IBI983044:IBI983056 ILE983044:ILE983056 IVA983044:IVA983056 JEW983044:JEW983056 JOS983044:JOS983056 JYO983044:JYO983056 KIK983044:KIK983056 KSG983044:KSG983056 LCC983044:LCC983056 LLY983044:LLY983056 LVU983044:LVU983056 MFQ983044:MFQ983056 MPM983044:MPM983056 MZI983044:MZI983056 NJE983044:NJE983056 NTA983044:NTA983056 OCW983044:OCW983056 OMS983044:OMS983056 OWO983044:OWO983056 PGK983044:PGK983056 PQG983044:PQG983056 QAC983044:QAC983056 QJY983044:QJY983056 QTU983044:QTU983056 RDQ983044:RDQ983056 RNM983044:RNM983056 RXI983044:RXI983056 SHE983044:SHE983056 SRA983044:SRA983056 TAW983044:TAW983056 TKS983044:TKS983056 TUO983044:TUO983056 UEK983044:UEK983056 UOG983044:UOG983056 UYC983044:UYC983056 VHY983044:VHY983056 VRU983044:VRU983056 WBQ983044:WBQ983056 WLM983044:WLM983056 WVI983044:WVI983056 B5:B13 WVI5:WVI16 WLM5:WLM16 WBQ5:WBQ16 VRU5:VRU16 VHY5:VHY16 UYC5:UYC16 UOG5:UOG16 UEK5:UEK16 TUO5:TUO16 TKS5:TKS16 TAW5:TAW16 SRA5:SRA16 SHE5:SHE16 RXI5:RXI16 RNM5:RNM16 RDQ5:RDQ16 QTU5:QTU16 QJY5:QJY16 QAC5:QAC16 PQG5:PQG16 PGK5:PGK16 OWO5:OWO16 OMS5:OMS16 OCW5:OCW16 NTA5:NTA16 NJE5:NJE16 MZI5:MZI16 MPM5:MPM16 MFQ5:MFQ16 LVU5:LVU16 LLY5:LLY16 LCC5:LCC16 KSG5:KSG16 KIK5:KIK16 JYO5:JYO16 JOS5:JOS16 JEW5:JEW16 IVA5:IVA16 ILE5:ILE16 IBI5:IBI16 HRM5:HRM16 HHQ5:HHQ16 GXU5:GXU16 GNY5:GNY16 GEC5:GEC16 FUG5:FUG16 FKK5:FKK16 FAO5:FAO16 EQS5:EQS16 EGW5:EGW16 DXA5:DXA16 DNE5:DNE16 DDI5:DDI16 CTM5:CTM16 CJQ5:CJQ16 BZU5:BZU16 BPY5:BPY16 BGC5:BGC16 AWG5:AWG16 AMK5:AMK16 ACO5:ACO16 SS5:SS16 IW5:IW16 B15:B16">
      <formula1>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Essex College of Further and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Workman</dc:creator>
  <cp:lastModifiedBy>Helen Sharpe</cp:lastModifiedBy>
  <dcterms:created xsi:type="dcterms:W3CDTF">2018-09-20T13:07:25Z</dcterms:created>
  <dcterms:modified xsi:type="dcterms:W3CDTF">2018-09-20T13:50:51Z</dcterms:modified>
</cp:coreProperties>
</file>